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26120" windowHeight="15060" activeTab="0"/>
  </bookViews>
  <sheets>
    <sheet name="Sheet1" sheetId="1" r:id="rId1"/>
  </sheets>
  <definedNames/>
  <calcPr fullCalcOnLoad="1"/>
</workbook>
</file>

<file path=xl/sharedStrings.xml><?xml version="1.0" encoding="utf-8"?>
<sst xmlns="http://schemas.openxmlformats.org/spreadsheetml/2006/main" count="49" uniqueCount="31">
  <si>
    <t>Lecture</t>
  </si>
  <si>
    <t>Video</t>
  </si>
  <si>
    <t>Pamphlet</t>
  </si>
  <si>
    <t>Fear</t>
  </si>
  <si>
    <t>Neutral</t>
  </si>
  <si>
    <t>Humor</t>
  </si>
  <si>
    <t>Total</t>
  </si>
  <si>
    <t>SS</t>
  </si>
  <si>
    <t>df</t>
  </si>
  <si>
    <t>MS</t>
  </si>
  <si>
    <t>F</t>
  </si>
  <si>
    <t>MEANS</t>
  </si>
  <si>
    <t>STDEVs</t>
  </si>
  <si>
    <t>SE of the means</t>
  </si>
  <si>
    <t>(X - grand mean)^2</t>
  </si>
  <si>
    <t>SST=</t>
  </si>
  <si>
    <t>(X - cell mean)^2</t>
  </si>
  <si>
    <t>SSW=</t>
  </si>
  <si>
    <t>(A - grand mean)^2*n</t>
  </si>
  <si>
    <t>SSa=</t>
  </si>
  <si>
    <t>SSb=</t>
  </si>
  <si>
    <t>(B - grand mean)^2*n</t>
  </si>
  <si>
    <t>(cell mean - grand mean)^2*n</t>
  </si>
  <si>
    <t>SSab=</t>
  </si>
  <si>
    <t>Source</t>
  </si>
  <si>
    <t>p</t>
  </si>
  <si>
    <t>ETA^2</t>
  </si>
  <si>
    <t>Medium (A)</t>
  </si>
  <si>
    <t>Emotional Tone (B)</t>
  </si>
  <si>
    <t>AxB</t>
  </si>
  <si>
    <t>Error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</si>
</sst>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
  </numFmts>
  <fonts count="13">
    <font>
      <sz val="10"/>
      <name val="Arial"/>
      <family val="0"/>
    </font>
    <font>
      <b/>
      <u val="single"/>
      <sz val="10"/>
      <name val="Arial"/>
      <family val="2"/>
    </font>
    <font>
      <b/>
      <sz val="10"/>
      <name val="Arial"/>
      <family val="0"/>
    </font>
    <font>
      <b/>
      <i/>
      <sz val="10"/>
      <name val="Arial"/>
      <family val="0"/>
    </font>
    <font>
      <u val="single"/>
      <sz val="10"/>
      <color indexed="12"/>
      <name val="Arial"/>
      <family val="0"/>
    </font>
    <font>
      <u val="single"/>
      <sz val="10"/>
      <color indexed="36"/>
      <name val="Arial"/>
      <family val="0"/>
    </font>
    <font>
      <b/>
      <i/>
      <u val="single"/>
      <sz val="10"/>
      <name val="Arial"/>
      <family val="2"/>
    </font>
    <font>
      <sz val="9"/>
      <color indexed="8"/>
      <name val="Arial"/>
      <family val="0"/>
    </font>
    <font>
      <b/>
      <sz val="9"/>
      <color indexed="8"/>
      <name val="Arial"/>
      <family val="0"/>
    </font>
    <font>
      <b/>
      <sz val="10.75"/>
      <color indexed="8"/>
      <name val="Arial"/>
      <family val="0"/>
    </font>
    <font>
      <sz val="8.25"/>
      <color indexed="8"/>
      <name val="Arial"/>
      <family val="0"/>
    </font>
    <font>
      <sz val="10"/>
      <color indexed="8"/>
      <name val="Arial"/>
      <family val="0"/>
    </font>
    <font>
      <sz val="11"/>
      <color indexed="8"/>
      <name val="Calibri"/>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right"/>
    </xf>
    <xf numFmtId="0" fontId="2" fillId="0" borderId="0" xfId="0" applyFont="1" applyAlignment="1">
      <alignment/>
    </xf>
    <xf numFmtId="0" fontId="1"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1" fillId="0" borderId="0" xfId="0" applyFont="1" applyAlignment="1">
      <alignment horizontal="left"/>
    </xf>
    <xf numFmtId="0" fontId="0" fillId="0" borderId="0" xfId="0" applyAlignment="1">
      <alignment horizontal="left"/>
    </xf>
    <xf numFmtId="0" fontId="3" fillId="0" borderId="0" xfId="0" applyFont="1" applyAlignment="1">
      <alignment horizontal="left"/>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Behavioral Intention to Engage in Safe Sex as a Function of Medium Type and Emotional Tone</a:t>
            </a:r>
          </a:p>
        </c:rich>
      </c:tx>
      <c:layout>
        <c:manualLayout>
          <c:xMode val="factor"/>
          <c:yMode val="factor"/>
          <c:x val="-0.00475"/>
          <c:y val="0"/>
        </c:manualLayout>
      </c:layout>
      <c:spPr>
        <a:noFill/>
        <a:ln>
          <a:noFill/>
        </a:ln>
      </c:spPr>
    </c:title>
    <c:plotArea>
      <c:layout>
        <c:manualLayout>
          <c:xMode val="edge"/>
          <c:yMode val="edge"/>
          <c:x val="0.03375"/>
          <c:y val="0.1735"/>
          <c:w val="0.87025"/>
          <c:h val="0.74825"/>
        </c:manualLayout>
      </c:layout>
      <c:barChart>
        <c:barDir val="col"/>
        <c:grouping val="clustered"/>
        <c:varyColors val="0"/>
        <c:ser>
          <c:idx val="0"/>
          <c:order val="0"/>
          <c:tx>
            <c:strRef>
              <c:f>Sheet1!$A$19</c:f>
              <c:strCache>
                <c:ptCount val="1"/>
                <c:pt idx="0">
                  <c:v>Fear</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Sheet1!$B$31:$D$31</c:f>
                <c:numCache>
                  <c:ptCount val="3"/>
                  <c:pt idx="0">
                    <c:v>0.6782329983125264</c:v>
                  </c:pt>
                  <c:pt idx="1">
                    <c:v>0.5099019513592778</c:v>
                  </c:pt>
                  <c:pt idx="2">
                    <c:v>0.5830951894845305</c:v>
                  </c:pt>
                </c:numCache>
              </c:numRef>
            </c:plus>
            <c:minus>
              <c:numRef>
                <c:f>Sheet1!$B$31:$D$31</c:f>
                <c:numCache>
                  <c:ptCount val="3"/>
                  <c:pt idx="0">
                    <c:v>0.6782329983125264</c:v>
                  </c:pt>
                  <c:pt idx="1">
                    <c:v>0.5099019513592778</c:v>
                  </c:pt>
                  <c:pt idx="2">
                    <c:v>0.5830951894845305</c:v>
                  </c:pt>
                </c:numCache>
              </c:numRef>
            </c:minus>
            <c:noEndCap val="0"/>
            <c:spPr>
              <a:ln w="12700">
                <a:solidFill>
                  <a:srgbClr val="000000"/>
                </a:solidFill>
              </a:ln>
            </c:spPr>
          </c:errBars>
          <c:cat>
            <c:strRef>
              <c:f>Sheet1!$B$18:$D$18</c:f>
              <c:strCache/>
            </c:strRef>
          </c:cat>
          <c:val>
            <c:numRef>
              <c:f>Sheet1!$B$19:$D$19</c:f>
              <c:numCache/>
            </c:numRef>
          </c:val>
        </c:ser>
        <c:ser>
          <c:idx val="1"/>
          <c:order val="1"/>
          <c:tx>
            <c:strRef>
              <c:f>Sheet1!$A$20</c:f>
              <c:strCache>
                <c:ptCount val="1"/>
                <c:pt idx="0">
                  <c:v>Neutral</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Sheet1!$B$32:$D$32</c:f>
                <c:numCache>
                  <c:ptCount val="3"/>
                  <c:pt idx="0">
                    <c:v>1.2806248474865698</c:v>
                  </c:pt>
                  <c:pt idx="1">
                    <c:v>0.5099019513592778</c:v>
                  </c:pt>
                  <c:pt idx="2">
                    <c:v>0.7483314773547879</c:v>
                  </c:pt>
                </c:numCache>
              </c:numRef>
            </c:plus>
            <c:minus>
              <c:numRef>
                <c:f>Sheet1!$B$32:$D$32</c:f>
                <c:numCache>
                  <c:ptCount val="3"/>
                  <c:pt idx="0">
                    <c:v>1.2806248474865698</c:v>
                  </c:pt>
                  <c:pt idx="1">
                    <c:v>0.5099019513592778</c:v>
                  </c:pt>
                  <c:pt idx="2">
                    <c:v>0.7483314773547879</c:v>
                  </c:pt>
                </c:numCache>
              </c:numRef>
            </c:minus>
            <c:noEndCap val="0"/>
            <c:spPr>
              <a:ln w="12700">
                <a:solidFill>
                  <a:srgbClr val="000000"/>
                </a:solidFill>
              </a:ln>
            </c:spPr>
          </c:errBars>
          <c:cat>
            <c:strRef>
              <c:f>Sheet1!$B$18:$D$18</c:f>
              <c:strCache/>
            </c:strRef>
          </c:cat>
          <c:val>
            <c:numRef>
              <c:f>Sheet1!$B$20:$D$20</c:f>
              <c:numCache/>
            </c:numRef>
          </c:val>
        </c:ser>
        <c:ser>
          <c:idx val="2"/>
          <c:order val="2"/>
          <c:tx>
            <c:strRef>
              <c:f>Sheet1!$A$21</c:f>
              <c:strCache>
                <c:ptCount val="1"/>
                <c:pt idx="0">
                  <c:v>Humor</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Sheet1!$B$33:$D$33</c:f>
                <c:numCache>
                  <c:ptCount val="3"/>
                  <c:pt idx="0">
                    <c:v>0.8366600265340755</c:v>
                  </c:pt>
                  <c:pt idx="1">
                    <c:v>0.5477225575051661</c:v>
                  </c:pt>
                  <c:pt idx="2">
                    <c:v>0.7483314773547879</c:v>
                  </c:pt>
                </c:numCache>
              </c:numRef>
            </c:plus>
            <c:minus>
              <c:numRef>
                <c:f>Sheet1!$B$33:$D$33</c:f>
                <c:numCache>
                  <c:ptCount val="3"/>
                  <c:pt idx="0">
                    <c:v>0.8366600265340755</c:v>
                  </c:pt>
                  <c:pt idx="1">
                    <c:v>0.5477225575051661</c:v>
                  </c:pt>
                  <c:pt idx="2">
                    <c:v>0.7483314773547879</c:v>
                  </c:pt>
                </c:numCache>
              </c:numRef>
            </c:minus>
            <c:noEndCap val="0"/>
            <c:spPr>
              <a:ln w="12700">
                <a:solidFill>
                  <a:srgbClr val="000000"/>
                </a:solidFill>
              </a:ln>
            </c:spPr>
          </c:errBars>
          <c:cat>
            <c:strRef>
              <c:f>Sheet1!$B$18:$D$18</c:f>
              <c:strCache/>
            </c:strRef>
          </c:cat>
          <c:val>
            <c:numRef>
              <c:f>Sheet1!$B$21:$D$21</c:f>
              <c:numCache/>
            </c:numRef>
          </c:val>
        </c:ser>
        <c:axId val="23363169"/>
        <c:axId val="8941930"/>
      </c:barChart>
      <c:catAx>
        <c:axId val="23363169"/>
        <c:scaling>
          <c:orientation val="minMax"/>
        </c:scaling>
        <c:axPos val="b"/>
        <c:title>
          <c:tx>
            <c:rich>
              <a:bodyPr vert="horz" rot="0" anchor="ctr"/>
              <a:lstStyle/>
              <a:p>
                <a:pPr algn="ctr">
                  <a:defRPr/>
                </a:pPr>
                <a:r>
                  <a:rPr lang="en-US" cap="none" sz="900" b="1" i="0" u="none" baseline="0">
                    <a:latin typeface="Arial"/>
                    <a:ea typeface="Arial"/>
                    <a:cs typeface="Arial"/>
                  </a:rPr>
                  <a:t>Medium Type</a:t>
                </a:r>
              </a:p>
            </c:rich>
          </c:tx>
          <c:layout>
            <c:manualLayout>
              <c:xMode val="factor"/>
              <c:yMode val="factor"/>
              <c:x val="-0.022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8941930"/>
        <c:crosses val="autoZero"/>
        <c:auto val="1"/>
        <c:lblOffset val="100"/>
        <c:tickLblSkip val="1"/>
        <c:noMultiLvlLbl val="0"/>
      </c:catAx>
      <c:valAx>
        <c:axId val="8941930"/>
        <c:scaling>
          <c:orientation val="minMax"/>
        </c:scaling>
        <c:axPos val="l"/>
        <c:title>
          <c:tx>
            <c:rich>
              <a:bodyPr vert="horz" rot="-5400000" anchor="ctr"/>
              <a:lstStyle/>
              <a:p>
                <a:pPr algn="ctr">
                  <a:defRPr/>
                </a:pPr>
                <a:r>
                  <a:rPr lang="en-US" cap="none" sz="900" b="1" i="0" u="none" baseline="0">
                    <a:latin typeface="Arial"/>
                    <a:ea typeface="Arial"/>
                    <a:cs typeface="Arial"/>
                  </a:rPr>
                  <a:t>Behavioral Intention Score</a:t>
                </a:r>
              </a:p>
            </c:rich>
          </c:tx>
          <c:layout>
            <c:manualLayout>
              <c:xMode val="factor"/>
              <c:yMode val="factor"/>
              <c:x val="-0.0085"/>
              <c:y val="-0.009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3363169"/>
        <c:crossesAt val="1"/>
        <c:crossBetween val="between"/>
        <c:dispUnits/>
      </c:valAx>
      <c:spPr>
        <a:solidFill>
          <a:srgbClr val="FFFFFF"/>
        </a:solidFill>
        <a:ln w="12700">
          <a:solidFill>
            <a:srgbClr val="808080"/>
          </a:solidFill>
        </a:ln>
      </c:spPr>
    </c:plotArea>
    <c:legend>
      <c:legendPos val="r"/>
      <c:layout>
        <c:manualLayout>
          <c:xMode val="edge"/>
          <c:yMode val="edge"/>
          <c:x val="0.91775"/>
          <c:y val="0.5185"/>
          <c:w val="0.07425"/>
          <c:h val="0.12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17</xdr:row>
      <xdr:rowOff>114300</xdr:rowOff>
    </xdr:from>
    <xdr:to>
      <xdr:col>18</xdr:col>
      <xdr:colOff>685800</xdr:colOff>
      <xdr:row>45</xdr:row>
      <xdr:rowOff>85725</xdr:rowOff>
    </xdr:to>
    <xdr:graphicFrame>
      <xdr:nvGraphicFramePr>
        <xdr:cNvPr id="1" name="Chart 1"/>
        <xdr:cNvGraphicFramePr/>
      </xdr:nvGraphicFramePr>
      <xdr:xfrm>
        <a:off x="4876800" y="2705100"/>
        <a:ext cx="7115175" cy="430530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46</xdr:row>
      <xdr:rowOff>28575</xdr:rowOff>
    </xdr:from>
    <xdr:to>
      <xdr:col>17</xdr:col>
      <xdr:colOff>352425</xdr:colOff>
      <xdr:row>50</xdr:row>
      <xdr:rowOff>85725</xdr:rowOff>
    </xdr:to>
    <xdr:sp>
      <xdr:nvSpPr>
        <xdr:cNvPr id="2" name="Text Box 2"/>
        <xdr:cNvSpPr txBox="1">
          <a:spLocks noChangeArrowheads="1"/>
        </xdr:cNvSpPr>
      </xdr:nvSpPr>
      <xdr:spPr>
        <a:xfrm>
          <a:off x="5381625" y="7115175"/>
          <a:ext cx="5715000"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There was no main effect of medium or of emotional tone.  However, there was a significant medium X emotional tone interaction, F(4, 36) = 2.85, p &lt; .05, eta-squared = .20.  Inspection of the pattern of cell means indicates that those who received the humorous video expressed lower behavioral intentions that all other groups (see Figure).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53</xdr:row>
      <xdr:rowOff>0</xdr:rowOff>
    </xdr:from>
    <xdr:to>
      <xdr:col>11</xdr:col>
      <xdr:colOff>466725</xdr:colOff>
      <xdr:row>66</xdr:row>
      <xdr:rowOff>152400</xdr:rowOff>
    </xdr:to>
    <xdr:sp>
      <xdr:nvSpPr>
        <xdr:cNvPr id="3" name="TextBox 3"/>
        <xdr:cNvSpPr txBox="1">
          <a:spLocks noChangeArrowheads="1"/>
        </xdr:cNvSpPr>
      </xdr:nvSpPr>
      <xdr:spPr>
        <a:xfrm>
          <a:off x="0" y="8220075"/>
          <a:ext cx="7305675" cy="225742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41"/>
  <sheetViews>
    <sheetView tabSelected="1" zoomScale="115" zoomScaleNormal="115" workbookViewId="0" topLeftCell="A1">
      <selection activeCell="A2" sqref="A2"/>
    </sheetView>
  </sheetViews>
  <sheetFormatPr defaultColWidth="8.8515625" defaultRowHeight="12.75"/>
  <cols>
    <col min="1" max="1" width="15.7109375" style="0" customWidth="1"/>
    <col min="2" max="3" width="9.140625" style="3" customWidth="1"/>
    <col min="4" max="4" width="9.7109375" style="0" bestFit="1" customWidth="1"/>
    <col min="5" max="5" width="9.7109375" style="0" customWidth="1"/>
    <col min="6" max="8" width="8.8515625" style="0" customWidth="1"/>
    <col min="9" max="9" width="4.8515625" style="0" customWidth="1"/>
    <col min="10" max="12" width="8.8515625" style="0" customWidth="1"/>
    <col min="13" max="13" width="8.7109375" style="0" customWidth="1"/>
    <col min="14" max="14" width="20.421875" style="0" bestFit="1" customWidth="1"/>
    <col min="15" max="15" width="3.00390625" style="0" customWidth="1"/>
    <col min="16" max="16" width="8.8515625" style="0" customWidth="1"/>
    <col min="17" max="17" width="8.7109375" style="0" customWidth="1"/>
    <col min="18" max="18" width="8.421875" style="0" customWidth="1"/>
    <col min="19" max="19" width="17.28125" style="0" customWidth="1"/>
  </cols>
  <sheetData>
    <row r="1" spans="2:16" ht="12">
      <c r="B1" s="2" t="s">
        <v>0</v>
      </c>
      <c r="C1" s="2" t="s">
        <v>1</v>
      </c>
      <c r="D1" s="2" t="s">
        <v>2</v>
      </c>
      <c r="E1" s="1"/>
      <c r="F1" s="11" t="s">
        <v>14</v>
      </c>
      <c r="J1" s="1" t="s">
        <v>16</v>
      </c>
      <c r="N1" s="11" t="s">
        <v>18</v>
      </c>
      <c r="P1" s="11" t="s">
        <v>22</v>
      </c>
    </row>
    <row r="2" spans="1:18" ht="12">
      <c r="A2" s="8" t="s">
        <v>3</v>
      </c>
      <c r="B2" s="3">
        <v>7</v>
      </c>
      <c r="C2" s="3">
        <v>6</v>
      </c>
      <c r="D2" s="3">
        <v>5</v>
      </c>
      <c r="F2">
        <f>(B2-$E$22)^2</f>
        <v>3.320493827160493</v>
      </c>
      <c r="G2">
        <f aca="true" t="shared" si="0" ref="G2:H16">(C2-$E$22)^2</f>
        <v>0.676049382716049</v>
      </c>
      <c r="H2">
        <f t="shared" si="0"/>
        <v>0.03160493827160503</v>
      </c>
      <c r="J2">
        <f>(B2-B$19)^2</f>
        <v>1.960000000000001</v>
      </c>
      <c r="K2">
        <f aca="true" t="shared" si="1" ref="K2:L6">(C2-C$19)^2</f>
        <v>0.16000000000000028</v>
      </c>
      <c r="L2">
        <f t="shared" si="1"/>
        <v>0.04000000000000007</v>
      </c>
      <c r="N2" s="12">
        <f>(B22-E22)^2*15</f>
        <v>5.807407407407399</v>
      </c>
      <c r="P2">
        <f>((B19-$E$22)^2*5)</f>
        <v>0.8913580246913555</v>
      </c>
      <c r="Q2">
        <f aca="true" t="shared" si="2" ref="Q2:R4">(C19-$E$22)^2*5</f>
        <v>0.8913580246913555</v>
      </c>
      <c r="R2">
        <f t="shared" si="2"/>
        <v>0.0024691358024691184</v>
      </c>
    </row>
    <row r="3" spans="1:18" ht="12">
      <c r="A3" s="8"/>
      <c r="B3" s="3">
        <v>6</v>
      </c>
      <c r="C3" s="3">
        <v>5</v>
      </c>
      <c r="D3" s="3">
        <v>4</v>
      </c>
      <c r="F3">
        <f aca="true" t="shared" si="3" ref="F3:F16">(B3-$E$22)^2</f>
        <v>0.676049382716049</v>
      </c>
      <c r="G3">
        <f t="shared" si="0"/>
        <v>0.03160493827160503</v>
      </c>
      <c r="H3">
        <f t="shared" si="0"/>
        <v>1.3871604938271611</v>
      </c>
      <c r="J3">
        <f>(B3-B$19)^2</f>
        <v>0.16000000000000028</v>
      </c>
      <c r="K3">
        <f t="shared" si="1"/>
        <v>0.3599999999999996</v>
      </c>
      <c r="L3">
        <f t="shared" si="1"/>
        <v>1.4400000000000004</v>
      </c>
      <c r="N3" s="12">
        <f>(C22-E22)^2*15</f>
        <v>9.07407407407407</v>
      </c>
      <c r="P3">
        <f>(B20-$E$22)^2*5</f>
        <v>1.9358024691357998</v>
      </c>
      <c r="Q3">
        <f t="shared" si="2"/>
        <v>0.8913580246913555</v>
      </c>
      <c r="R3">
        <f t="shared" si="2"/>
        <v>0.24691358024691382</v>
      </c>
    </row>
    <row r="4" spans="1:18" ht="12">
      <c r="A4" s="8"/>
      <c r="B4" s="3">
        <v>7</v>
      </c>
      <c r="C4" s="3">
        <v>7</v>
      </c>
      <c r="D4" s="3">
        <v>7</v>
      </c>
      <c r="E4" s="6"/>
      <c r="F4">
        <f t="shared" si="3"/>
        <v>3.320493827160493</v>
      </c>
      <c r="G4">
        <f t="shared" si="0"/>
        <v>3.320493827160493</v>
      </c>
      <c r="H4">
        <f t="shared" si="0"/>
        <v>3.320493827160493</v>
      </c>
      <c r="I4" s="5"/>
      <c r="J4">
        <f>(B4-B$19)^2</f>
        <v>1.960000000000001</v>
      </c>
      <c r="K4">
        <f t="shared" si="1"/>
        <v>1.960000000000001</v>
      </c>
      <c r="L4">
        <f t="shared" si="1"/>
        <v>3.2399999999999993</v>
      </c>
      <c r="M4" s="5"/>
      <c r="N4" s="12">
        <f>(D22-E22)^2*15</f>
        <v>0.3629629629629604</v>
      </c>
      <c r="P4">
        <f>(B21-$E$22)^2*5</f>
        <v>3.380246913580245</v>
      </c>
      <c r="Q4">
        <f t="shared" si="2"/>
        <v>50.491358024691365</v>
      </c>
      <c r="R4">
        <f t="shared" si="2"/>
        <v>0.24691358024691382</v>
      </c>
    </row>
    <row r="5" spans="1:18" ht="12">
      <c r="A5" s="8"/>
      <c r="B5" s="3">
        <v>4</v>
      </c>
      <c r="C5" s="3">
        <v>6</v>
      </c>
      <c r="D5" s="3">
        <v>4</v>
      </c>
      <c r="E5" s="6"/>
      <c r="F5">
        <f t="shared" si="3"/>
        <v>1.3871604938271611</v>
      </c>
      <c r="G5">
        <f t="shared" si="0"/>
        <v>0.676049382716049</v>
      </c>
      <c r="H5">
        <f t="shared" si="0"/>
        <v>1.3871604938271611</v>
      </c>
      <c r="I5" s="5"/>
      <c r="J5">
        <f>(B5-B$19)^2</f>
        <v>2.5599999999999987</v>
      </c>
      <c r="K5">
        <f t="shared" si="1"/>
        <v>0.16000000000000028</v>
      </c>
      <c r="L5">
        <f t="shared" si="1"/>
        <v>1.4400000000000004</v>
      </c>
      <c r="M5" s="6" t="s">
        <v>19</v>
      </c>
      <c r="N5" s="13">
        <f>SUM(N2:N4)</f>
        <v>15.24444444444443</v>
      </c>
      <c r="Q5" s="5" t="s">
        <v>23</v>
      </c>
      <c r="R5" s="5">
        <f>SUM(P2:R4)-N5-N11</f>
        <v>32.22222222222224</v>
      </c>
    </row>
    <row r="6" spans="1:14" ht="12">
      <c r="A6" s="8"/>
      <c r="B6" s="3">
        <v>4</v>
      </c>
      <c r="C6" s="3">
        <v>4</v>
      </c>
      <c r="D6" s="3">
        <v>6</v>
      </c>
      <c r="F6">
        <f t="shared" si="3"/>
        <v>1.3871604938271611</v>
      </c>
      <c r="G6">
        <f t="shared" si="0"/>
        <v>1.3871604938271611</v>
      </c>
      <c r="H6">
        <f t="shared" si="0"/>
        <v>0.676049382716049</v>
      </c>
      <c r="J6">
        <f>(B6-B$19)^2</f>
        <v>2.5599999999999987</v>
      </c>
      <c r="K6">
        <f>(C6-C$19)^2</f>
        <v>2.5599999999999987</v>
      </c>
      <c r="L6">
        <f t="shared" si="1"/>
        <v>0.6399999999999997</v>
      </c>
      <c r="N6" s="3"/>
    </row>
    <row r="7" spans="1:14" ht="12">
      <c r="A7" s="8" t="s">
        <v>4</v>
      </c>
      <c r="B7" s="3">
        <v>6</v>
      </c>
      <c r="C7" s="3">
        <v>6</v>
      </c>
      <c r="D7" s="3">
        <v>6</v>
      </c>
      <c r="F7">
        <f t="shared" si="3"/>
        <v>0.676049382716049</v>
      </c>
      <c r="G7">
        <f t="shared" si="0"/>
        <v>0.676049382716049</v>
      </c>
      <c r="H7">
        <f t="shared" si="0"/>
        <v>0.676049382716049</v>
      </c>
      <c r="J7">
        <f>(B7-B$20)^2</f>
        <v>0.04000000000000007</v>
      </c>
      <c r="K7">
        <f aca="true" t="shared" si="4" ref="K7:L11">(C7-C$20)^2</f>
        <v>0.16000000000000028</v>
      </c>
      <c r="L7">
        <f t="shared" si="4"/>
        <v>0.3599999999999996</v>
      </c>
      <c r="N7" s="11" t="s">
        <v>21</v>
      </c>
    </row>
    <row r="8" spans="1:14" ht="12">
      <c r="A8" s="8"/>
      <c r="B8" s="3">
        <v>9</v>
      </c>
      <c r="C8" s="3">
        <v>4</v>
      </c>
      <c r="D8" s="3">
        <v>4</v>
      </c>
      <c r="F8">
        <f t="shared" si="3"/>
        <v>14.60938271604938</v>
      </c>
      <c r="G8">
        <f t="shared" si="0"/>
        <v>1.3871604938271611</v>
      </c>
      <c r="H8">
        <f t="shared" si="0"/>
        <v>1.3871604938271611</v>
      </c>
      <c r="J8">
        <f>(B8-B$20)^2</f>
        <v>10.240000000000002</v>
      </c>
      <c r="K8">
        <f t="shared" si="4"/>
        <v>2.5599999999999987</v>
      </c>
      <c r="L8">
        <f t="shared" si="4"/>
        <v>1.960000000000001</v>
      </c>
      <c r="N8" s="12">
        <f>(E19-$E$22)^2*15</f>
        <v>1.2518518518518507</v>
      </c>
    </row>
    <row r="9" spans="1:18" ht="12">
      <c r="A9" s="8"/>
      <c r="B9" s="3">
        <v>8</v>
      </c>
      <c r="C9" s="3">
        <v>7</v>
      </c>
      <c r="D9" s="3">
        <v>5</v>
      </c>
      <c r="E9" s="6"/>
      <c r="F9">
        <f t="shared" si="3"/>
        <v>7.964938271604937</v>
      </c>
      <c r="G9">
        <f t="shared" si="0"/>
        <v>3.320493827160493</v>
      </c>
      <c r="H9">
        <f t="shared" si="0"/>
        <v>0.03160493827160503</v>
      </c>
      <c r="I9" s="5"/>
      <c r="J9">
        <f>(B9-B$20)^2</f>
        <v>4.840000000000001</v>
      </c>
      <c r="K9">
        <f t="shared" si="4"/>
        <v>1.960000000000001</v>
      </c>
      <c r="L9">
        <f t="shared" si="4"/>
        <v>0.16000000000000028</v>
      </c>
      <c r="N9" s="12">
        <f>(E20-$E$22)^2*15</f>
        <v>2.6740740740740665</v>
      </c>
      <c r="O9" s="5"/>
      <c r="P9" s="5"/>
      <c r="Q9" s="5"/>
      <c r="R9" s="5"/>
    </row>
    <row r="10" spans="1:18" ht="12">
      <c r="A10" s="8"/>
      <c r="B10" s="3">
        <v>4</v>
      </c>
      <c r="C10" s="3">
        <v>5</v>
      </c>
      <c r="D10" s="3">
        <v>8</v>
      </c>
      <c r="E10" s="6"/>
      <c r="F10">
        <f t="shared" si="3"/>
        <v>1.3871604938271611</v>
      </c>
      <c r="G10">
        <f t="shared" si="0"/>
        <v>0.03160493827160503</v>
      </c>
      <c r="H10">
        <f t="shared" si="0"/>
        <v>7.964938271604937</v>
      </c>
      <c r="I10" s="5"/>
      <c r="J10">
        <f>(B10-B$20)^2</f>
        <v>3.2399999999999993</v>
      </c>
      <c r="K10">
        <f t="shared" si="4"/>
        <v>0.3599999999999996</v>
      </c>
      <c r="L10">
        <f t="shared" si="4"/>
        <v>6.759999999999998</v>
      </c>
      <c r="M10" s="5"/>
      <c r="N10" s="12">
        <f>(E21-$E$22)^2*15</f>
        <v>7.585185185185189</v>
      </c>
      <c r="O10" s="5"/>
      <c r="P10" s="5"/>
      <c r="Q10" s="5"/>
      <c r="R10" s="5"/>
    </row>
    <row r="11" spans="1:14" ht="12">
      <c r="A11" s="8"/>
      <c r="B11" s="3">
        <v>2</v>
      </c>
      <c r="C11" s="3">
        <v>6</v>
      </c>
      <c r="D11" s="3">
        <v>4</v>
      </c>
      <c r="F11">
        <f t="shared" si="3"/>
        <v>10.098271604938272</v>
      </c>
      <c r="G11">
        <f t="shared" si="0"/>
        <v>0.676049382716049</v>
      </c>
      <c r="H11">
        <f t="shared" si="0"/>
        <v>1.3871604938271611</v>
      </c>
      <c r="J11">
        <f>(B11-B$20)^2</f>
        <v>14.44</v>
      </c>
      <c r="K11">
        <f t="shared" si="4"/>
        <v>0.16000000000000028</v>
      </c>
      <c r="L11">
        <f t="shared" si="4"/>
        <v>1.960000000000001</v>
      </c>
      <c r="M11" s="6" t="s">
        <v>20</v>
      </c>
      <c r="N11" s="13">
        <f>SUM(N8:N10)</f>
        <v>11.511111111111106</v>
      </c>
    </row>
    <row r="12" spans="1:14" ht="12">
      <c r="A12" s="8" t="s">
        <v>5</v>
      </c>
      <c r="B12" s="3">
        <v>7</v>
      </c>
      <c r="C12" s="3">
        <v>4</v>
      </c>
      <c r="D12" s="3">
        <v>8</v>
      </c>
      <c r="F12">
        <f t="shared" si="3"/>
        <v>3.320493827160493</v>
      </c>
      <c r="G12">
        <f t="shared" si="0"/>
        <v>1.3871604938271611</v>
      </c>
      <c r="H12">
        <f t="shared" si="0"/>
        <v>7.964938271604937</v>
      </c>
      <c r="J12">
        <f>(B12-B$21)^2</f>
        <v>1</v>
      </c>
      <c r="K12">
        <f aca="true" t="shared" si="5" ref="K12:L16">(C12-C$21)^2</f>
        <v>4</v>
      </c>
      <c r="L12">
        <f t="shared" si="5"/>
        <v>6.759999999999998</v>
      </c>
      <c r="N12" s="12"/>
    </row>
    <row r="13" spans="1:12" ht="12">
      <c r="A13" s="10"/>
      <c r="B13" s="3">
        <v>7</v>
      </c>
      <c r="C13" s="3">
        <v>2</v>
      </c>
      <c r="D13" s="3">
        <v>5</v>
      </c>
      <c r="F13">
        <f t="shared" si="3"/>
        <v>3.320493827160493</v>
      </c>
      <c r="G13">
        <f t="shared" si="0"/>
        <v>10.098271604938272</v>
      </c>
      <c r="H13">
        <f t="shared" si="0"/>
        <v>0.03160493827160503</v>
      </c>
      <c r="J13">
        <f>(B13-B$21)^2</f>
        <v>1</v>
      </c>
      <c r="K13">
        <f t="shared" si="5"/>
        <v>0</v>
      </c>
      <c r="L13">
        <f t="shared" si="5"/>
        <v>0.16000000000000028</v>
      </c>
    </row>
    <row r="14" spans="1:18" ht="12">
      <c r="A14" s="10"/>
      <c r="B14" s="3">
        <v>4</v>
      </c>
      <c r="C14" s="3">
        <v>1</v>
      </c>
      <c r="D14" s="3">
        <v>4</v>
      </c>
      <c r="E14" s="6"/>
      <c r="F14">
        <f t="shared" si="3"/>
        <v>1.3871604938271611</v>
      </c>
      <c r="G14">
        <f t="shared" si="0"/>
        <v>17.45382716049383</v>
      </c>
      <c r="H14">
        <f t="shared" si="0"/>
        <v>1.3871604938271611</v>
      </c>
      <c r="I14" s="5"/>
      <c r="J14">
        <f>(B14-B$21)^2</f>
        <v>4</v>
      </c>
      <c r="K14">
        <f t="shared" si="5"/>
        <v>1</v>
      </c>
      <c r="L14">
        <f t="shared" si="5"/>
        <v>1.960000000000001</v>
      </c>
      <c r="M14" s="5"/>
      <c r="N14" s="13"/>
      <c r="O14" s="5"/>
      <c r="P14" s="5"/>
      <c r="Q14" s="5"/>
      <c r="R14" s="5"/>
    </row>
    <row r="15" spans="1:18" ht="12">
      <c r="A15" s="10"/>
      <c r="B15" s="3">
        <v>8</v>
      </c>
      <c r="C15" s="3">
        <v>2</v>
      </c>
      <c r="D15" s="3">
        <v>6</v>
      </c>
      <c r="E15" s="6"/>
      <c r="F15">
        <f t="shared" si="3"/>
        <v>7.964938271604937</v>
      </c>
      <c r="G15">
        <f t="shared" si="0"/>
        <v>10.098271604938272</v>
      </c>
      <c r="H15">
        <f t="shared" si="0"/>
        <v>0.676049382716049</v>
      </c>
      <c r="I15" s="5"/>
      <c r="J15">
        <f>(B15-B$21)^2</f>
        <v>4</v>
      </c>
      <c r="K15">
        <f t="shared" si="5"/>
        <v>0</v>
      </c>
      <c r="L15">
        <f t="shared" si="5"/>
        <v>0.3599999999999996</v>
      </c>
      <c r="M15" s="5"/>
      <c r="N15" s="13"/>
      <c r="O15" s="5"/>
      <c r="P15" s="5"/>
      <c r="Q15" s="5"/>
      <c r="R15" s="5"/>
    </row>
    <row r="16" spans="1:14" ht="12">
      <c r="A16" s="10"/>
      <c r="B16" s="3">
        <v>4</v>
      </c>
      <c r="C16" s="3">
        <v>1</v>
      </c>
      <c r="D16" s="3">
        <v>4</v>
      </c>
      <c r="F16">
        <f t="shared" si="3"/>
        <v>1.3871604938271611</v>
      </c>
      <c r="G16">
        <f t="shared" si="0"/>
        <v>17.45382716049383</v>
      </c>
      <c r="H16">
        <f>(D16-$E$22)^2</f>
        <v>1.3871604938271611</v>
      </c>
      <c r="J16">
        <f>(B16-B$21)^2</f>
        <v>4</v>
      </c>
      <c r="K16">
        <f t="shared" si="5"/>
        <v>1</v>
      </c>
      <c r="L16">
        <f t="shared" si="5"/>
        <v>1.960000000000001</v>
      </c>
      <c r="N16" s="12"/>
    </row>
    <row r="17" spans="7:12" ht="12">
      <c r="G17" s="6" t="s">
        <v>15</v>
      </c>
      <c r="H17" s="5">
        <f>SUM(F2:H16)</f>
        <v>160.5777777777778</v>
      </c>
      <c r="K17" s="6" t="s">
        <v>17</v>
      </c>
      <c r="L17" s="5">
        <f>SUM(J2:L16)</f>
        <v>101.60000000000004</v>
      </c>
    </row>
    <row r="18" spans="1:18" ht="12">
      <c r="A18" s="6" t="s">
        <v>11</v>
      </c>
      <c r="B18" s="4" t="s">
        <v>0</v>
      </c>
      <c r="C18" s="4" t="s">
        <v>1</v>
      </c>
      <c r="D18" s="7" t="s">
        <v>2</v>
      </c>
      <c r="F18" s="5"/>
      <c r="G18" s="5"/>
      <c r="H18" s="5"/>
      <c r="I18" s="5"/>
      <c r="J18" s="5"/>
      <c r="K18" s="5"/>
      <c r="L18" s="5"/>
      <c r="M18" s="5"/>
      <c r="N18" s="5"/>
      <c r="O18" s="5"/>
      <c r="P18" s="5"/>
      <c r="Q18" s="5"/>
      <c r="R18" s="5"/>
    </row>
    <row r="19" spans="1:18" ht="12">
      <c r="A19" s="9" t="s">
        <v>3</v>
      </c>
      <c r="B19" s="3">
        <f>AVERAGE(B2:B6)</f>
        <v>5.6</v>
      </c>
      <c r="C19" s="3">
        <f>AVERAGE(C2:C6)</f>
        <v>5.6</v>
      </c>
      <c r="D19" s="3">
        <f>AVERAGE(D2:D6)</f>
        <v>5.2</v>
      </c>
      <c r="E19">
        <f>AVERAGE(B2:D6)</f>
        <v>5.466666666666667</v>
      </c>
      <c r="F19" s="5"/>
      <c r="G19" s="5"/>
      <c r="H19" s="5"/>
      <c r="I19" s="5"/>
      <c r="J19" s="5"/>
      <c r="K19" s="5"/>
      <c r="L19" s="5"/>
      <c r="M19" s="5"/>
      <c r="N19" s="5"/>
      <c r="O19" s="5"/>
      <c r="P19" s="5"/>
      <c r="Q19" s="5"/>
      <c r="R19" s="5"/>
    </row>
    <row r="20" spans="1:5" ht="12">
      <c r="A20" s="9" t="s">
        <v>4</v>
      </c>
      <c r="B20" s="3">
        <f>AVERAGE(B7:B11)</f>
        <v>5.8</v>
      </c>
      <c r="C20" s="3">
        <f>AVERAGE(C7:C11)</f>
        <v>5.6</v>
      </c>
      <c r="D20" s="3">
        <f>AVERAGE(D7:D11)</f>
        <v>5.4</v>
      </c>
      <c r="E20">
        <f>AVERAGE(B7:D11)</f>
        <v>5.6</v>
      </c>
    </row>
    <row r="21" spans="1:5" ht="12">
      <c r="A21" s="9" t="s">
        <v>5</v>
      </c>
      <c r="B21" s="3">
        <f>AVERAGE(B12:B16)</f>
        <v>6</v>
      </c>
      <c r="C21" s="3">
        <f>AVERAGE(C12:C16)</f>
        <v>2</v>
      </c>
      <c r="D21" s="3">
        <f>AVERAGE(D12:D16)</f>
        <v>5.4</v>
      </c>
      <c r="E21">
        <f>AVERAGE(B12:D16)</f>
        <v>4.466666666666667</v>
      </c>
    </row>
    <row r="22" spans="2:5" ht="12">
      <c r="B22" s="3">
        <f>AVERAGE(B2:B16)</f>
        <v>5.8</v>
      </c>
      <c r="C22" s="3">
        <f>AVERAGE(C2:C16)</f>
        <v>4.4</v>
      </c>
      <c r="D22" s="3">
        <f>AVERAGE(D2:D16)</f>
        <v>5.333333333333333</v>
      </c>
      <c r="E22">
        <f>AVERAGE(B2:D16)</f>
        <v>5.177777777777778</v>
      </c>
    </row>
    <row r="24" spans="1:4" ht="12">
      <c r="A24" s="6" t="s">
        <v>12</v>
      </c>
      <c r="B24" s="4" t="s">
        <v>0</v>
      </c>
      <c r="C24" s="4" t="s">
        <v>1</v>
      </c>
      <c r="D24" s="7" t="s">
        <v>2</v>
      </c>
    </row>
    <row r="25" spans="1:5" ht="12">
      <c r="A25" s="9" t="s">
        <v>3</v>
      </c>
      <c r="B25" s="3">
        <f>STDEV(B2:B6)</f>
        <v>1.5165750888103091</v>
      </c>
      <c r="C25" s="3">
        <f>STDEV(C2:C6)</f>
        <v>1.1401754250991367</v>
      </c>
      <c r="D25" s="3">
        <f>STDEV(D2:D6)</f>
        <v>1.3038404810405309</v>
      </c>
      <c r="E25">
        <f>STDEV(B2:D6)</f>
        <v>1.2459458063579465</v>
      </c>
    </row>
    <row r="26" spans="1:5" ht="12">
      <c r="A26" s="9" t="s">
        <v>4</v>
      </c>
      <c r="B26" s="3">
        <f>STDEV(B7:B11)</f>
        <v>2.863564212655271</v>
      </c>
      <c r="C26" s="3">
        <f>STDEV(C7:C11)</f>
        <v>1.1401754250991367</v>
      </c>
      <c r="D26" s="3">
        <f>STDEV(D7:D11)</f>
        <v>1.6733200530681502</v>
      </c>
      <c r="E26">
        <f>STDEV(B7:D11)</f>
        <v>1.8822478962286409</v>
      </c>
    </row>
    <row r="27" spans="1:5" ht="12">
      <c r="A27" s="9" t="s">
        <v>5</v>
      </c>
      <c r="B27" s="3">
        <f>STDEV(B12:B16)</f>
        <v>1.8708286933869707</v>
      </c>
      <c r="C27" s="3">
        <f>STDEV(C12:C16)</f>
        <v>1.224744871391589</v>
      </c>
      <c r="D27" s="3">
        <f>STDEV(D12:D16)</f>
        <v>1.6733200530681502</v>
      </c>
      <c r="E27">
        <f>STDEV(B12:D16)</f>
        <v>2.356349072692956</v>
      </c>
    </row>
    <row r="28" spans="2:5" ht="12">
      <c r="B28" s="3">
        <f>STDEV(B2:B16)</f>
        <v>2.0071301473923975</v>
      </c>
      <c r="C28" s="3">
        <f>STDEV(C2:C16)</f>
        <v>2.0632844828435215</v>
      </c>
      <c r="D28" s="3">
        <f>STDEV(D2:D16)</f>
        <v>1.4474937289114913</v>
      </c>
      <c r="E28">
        <f>STDEV(B2:D16)</f>
        <v>1.9103651351233746</v>
      </c>
    </row>
    <row r="30" spans="1:4" ht="12">
      <c r="A30" s="6" t="s">
        <v>13</v>
      </c>
      <c r="B30" s="4" t="s">
        <v>0</v>
      </c>
      <c r="C30" s="4" t="s">
        <v>1</v>
      </c>
      <c r="D30" s="7" t="s">
        <v>2</v>
      </c>
    </row>
    <row r="31" spans="1:4" ht="12">
      <c r="A31" s="9" t="s">
        <v>3</v>
      </c>
      <c r="B31" s="3">
        <f aca="true" t="shared" si="6" ref="B31:D33">B25/SQRT(5)</f>
        <v>0.6782329983125264</v>
      </c>
      <c r="C31" s="3">
        <f t="shared" si="6"/>
        <v>0.5099019513592778</v>
      </c>
      <c r="D31" s="3">
        <f t="shared" si="6"/>
        <v>0.5830951894845305</v>
      </c>
    </row>
    <row r="32" spans="1:4" ht="12">
      <c r="A32" s="9" t="s">
        <v>4</v>
      </c>
      <c r="B32" s="3">
        <f t="shared" si="6"/>
        <v>1.2806248474865698</v>
      </c>
      <c r="C32" s="3">
        <f t="shared" si="6"/>
        <v>0.5099019513592778</v>
      </c>
      <c r="D32" s="3">
        <f t="shared" si="6"/>
        <v>0.7483314773547879</v>
      </c>
    </row>
    <row r="33" spans="1:4" ht="12">
      <c r="A33" s="9" t="s">
        <v>5</v>
      </c>
      <c r="B33" s="3">
        <f t="shared" si="6"/>
        <v>0.8366600265340755</v>
      </c>
      <c r="C33" s="3">
        <f t="shared" si="6"/>
        <v>0.5477225575051661</v>
      </c>
      <c r="D33" s="3">
        <f t="shared" si="6"/>
        <v>0.7483314773547879</v>
      </c>
    </row>
    <row r="34" ht="12">
      <c r="D34" s="3"/>
    </row>
    <row r="36" spans="1:7" ht="12">
      <c r="A36" s="2" t="s">
        <v>24</v>
      </c>
      <c r="B36" s="14" t="s">
        <v>7</v>
      </c>
      <c r="C36" s="14" t="s">
        <v>8</v>
      </c>
      <c r="D36" s="14" t="s">
        <v>9</v>
      </c>
      <c r="E36" s="14" t="s">
        <v>10</v>
      </c>
      <c r="F36" s="14" t="s">
        <v>25</v>
      </c>
      <c r="G36" s="2" t="s">
        <v>26</v>
      </c>
    </row>
    <row r="37" spans="1:7" ht="12">
      <c r="A37" t="s">
        <v>27</v>
      </c>
      <c r="B37" s="3">
        <f>N5</f>
        <v>15.24444444444443</v>
      </c>
      <c r="C37" s="3">
        <v>2</v>
      </c>
      <c r="D37">
        <f>B37/C37</f>
        <v>7.622222222222215</v>
      </c>
      <c r="E37">
        <f>D37/$D$40</f>
        <v>2.7007874015747992</v>
      </c>
      <c r="F37">
        <f>FDIST(E37,C37,$C$40)</f>
        <v>0.08074981186644123</v>
      </c>
      <c r="G37">
        <f>B37/$B$41</f>
        <v>0.0949349570993633</v>
      </c>
    </row>
    <row r="38" spans="1:7" ht="12">
      <c r="A38" t="s">
        <v>28</v>
      </c>
      <c r="B38" s="3">
        <f>N11</f>
        <v>11.511111111111106</v>
      </c>
      <c r="C38" s="3">
        <v>2</v>
      </c>
      <c r="D38">
        <f>B38/C38</f>
        <v>5.755555555555553</v>
      </c>
      <c r="E38">
        <f>D38/$D$40</f>
        <v>2.0393700787401556</v>
      </c>
      <c r="F38">
        <f>FDIST(E38,C38,$C$40)</f>
        <v>0.14487448627813493</v>
      </c>
      <c r="G38">
        <f>B38/$B$41</f>
        <v>0.07168557985053967</v>
      </c>
    </row>
    <row r="39" spans="1:7" ht="12">
      <c r="A39" t="s">
        <v>29</v>
      </c>
      <c r="B39" s="3">
        <f>R5</f>
        <v>32.22222222222224</v>
      </c>
      <c r="C39" s="3">
        <v>4</v>
      </c>
      <c r="D39">
        <f>B39/C39</f>
        <v>8.05555555555556</v>
      </c>
      <c r="E39">
        <f>D39/$D$40</f>
        <v>2.854330708661418</v>
      </c>
      <c r="F39">
        <f>FDIST(E39,C39,$C$40)</f>
        <v>0.03746625601830437</v>
      </c>
      <c r="G39">
        <f>B39/$B$41</f>
        <v>0.20066426792139505</v>
      </c>
    </row>
    <row r="40" spans="1:4" ht="12">
      <c r="A40" t="s">
        <v>30</v>
      </c>
      <c r="B40" s="3">
        <f>L17</f>
        <v>101.60000000000004</v>
      </c>
      <c r="C40" s="3">
        <v>36</v>
      </c>
      <c r="D40">
        <f>B40/C40</f>
        <v>2.8222222222222233</v>
      </c>
    </row>
    <row r="41" spans="1:3" ht="12">
      <c r="A41" t="s">
        <v>6</v>
      </c>
      <c r="B41" s="3">
        <f>H17</f>
        <v>160.5777777777778</v>
      </c>
      <c r="C41" s="3">
        <v>44</v>
      </c>
    </row>
  </sheetData>
  <printOptions/>
  <pageMargins left="0.75" right="0.75" top="1" bottom="1" header="0.5" footer="0.5"/>
  <pageSetup horizontalDpi="1200" verticalDpi="1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Nebraska Wesleyan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CSIT</dc:creator>
  <cp:keywords/>
  <dc:description/>
  <cp:lastModifiedBy>Michael Tagler</cp:lastModifiedBy>
  <dcterms:created xsi:type="dcterms:W3CDTF">2004-11-22T19:34:11Z</dcterms:created>
  <dcterms:modified xsi:type="dcterms:W3CDTF">2010-01-04T21:42:06Z</dcterms:modified>
  <cp:category/>
  <cp:version/>
  <cp:contentType/>
  <cp:contentStatus/>
</cp:coreProperties>
</file>